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2045" activeTab="0"/>
  </bookViews>
  <sheets>
    <sheet name="VE Rechn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Stefan Simma</author>
  </authors>
  <commentList>
    <comment ref="E5" authorId="0">
      <text>
        <r>
          <rPr>
            <b/>
            <sz val="9"/>
            <rFont val="Tahoma"/>
            <family val="0"/>
          </rPr>
          <t>Stefan Simma:</t>
        </r>
        <r>
          <rPr>
            <sz val="9"/>
            <rFont val="Tahoma"/>
            <family val="0"/>
          </rPr>
          <t xml:space="preserve">
Achtung nur Fremdalpung eintragen, die Eigenalpe wird über die Flächenermittlung berücksichtigt, siehe unten!</t>
        </r>
      </text>
    </comment>
  </commentList>
</comments>
</file>

<file path=xl/sharedStrings.xml><?xml version="1.0" encoding="utf-8"?>
<sst xmlns="http://schemas.openxmlformats.org/spreadsheetml/2006/main" count="76" uniqueCount="76">
  <si>
    <t>Name:</t>
  </si>
  <si>
    <t>Stück</t>
  </si>
  <si>
    <t>VE Faktor</t>
  </si>
  <si>
    <t>VE</t>
  </si>
  <si>
    <t>Pferde</t>
  </si>
  <si>
    <t>Summe</t>
  </si>
  <si>
    <t>Fohlen, Jungpferde bis 1 J</t>
  </si>
  <si>
    <t xml:space="preserve">Jungpferde 1 bis 3 J, Kleinpferde </t>
  </si>
  <si>
    <t>andere Pferde über 3 J</t>
  </si>
  <si>
    <t>Rinder</t>
  </si>
  <si>
    <t>1-1,5 Jahre</t>
  </si>
  <si>
    <t>1,5-2 Jahre</t>
  </si>
  <si>
    <t>Rinder über 2 Jahre</t>
  </si>
  <si>
    <t>Schafe</t>
  </si>
  <si>
    <t>Ziegen</t>
  </si>
  <si>
    <t>Ziegen sechs Monate bis ein Jahr</t>
  </si>
  <si>
    <t>Ziegen über ein Jahr</t>
  </si>
  <si>
    <t>Schweine</t>
  </si>
  <si>
    <t>Ferkel (10-30 kg) Jahresproduktion</t>
  </si>
  <si>
    <t>Mastschw. aus zugek. F.(30-115 kg) p.v.T.</t>
  </si>
  <si>
    <t>Mastschw. aus eig. F. (10-115 kg) p.v.T.</t>
  </si>
  <si>
    <t>Hühner</t>
  </si>
  <si>
    <t>Junghennen (bis 18 Wo) Jahresproduktion</t>
  </si>
  <si>
    <t>Übriges Geflügel, Jahresproduktion</t>
  </si>
  <si>
    <t>Mastenten</t>
  </si>
  <si>
    <t>Mastgänse</t>
  </si>
  <si>
    <t>Mastputen</t>
  </si>
  <si>
    <t>Kaninchen</t>
  </si>
  <si>
    <t>Damtiere</t>
  </si>
  <si>
    <t>Datum:</t>
  </si>
  <si>
    <t>Berechnung der Vieheinheiten EHW 2015</t>
  </si>
  <si>
    <t>Summe rLN</t>
  </si>
  <si>
    <t>davon Hutweide und Streuwiesen</t>
  </si>
  <si>
    <t>Summe LN</t>
  </si>
  <si>
    <t>Bis 20 ha</t>
  </si>
  <si>
    <t>ab 20 ha</t>
  </si>
  <si>
    <t>Formel Berechnung</t>
  </si>
  <si>
    <t>gealpe VE</t>
  </si>
  <si>
    <t>120 VE</t>
  </si>
  <si>
    <t>60 ha rLN</t>
  </si>
  <si>
    <t>Vieheinheiten Überschreitung</t>
  </si>
  <si>
    <t>Legehennen aus zugek. Junghennen (durchschn. Jahresbestand)</t>
  </si>
  <si>
    <t>Alle Angaben und Ergebnisse ohne  Gewähr!</t>
  </si>
  <si>
    <t xml:space="preserve">Selbstbewirtschaftete Fläche (Eigen + Pacht abzgl. Verpachtung, ohne Alpe) </t>
  </si>
  <si>
    <t xml:space="preserve">davon </t>
  </si>
  <si>
    <t>Fremdalpung*</t>
  </si>
  <si>
    <t>Selbstbewirtschaftete Alpen und Bergmähder (Eigenalpe)</t>
  </si>
  <si>
    <t>Anzahl der Vieheinheiten auf Fremdalpen (Zinsvieh)</t>
  </si>
  <si>
    <t>LK Vorarlberg, Team Betrieb und Planung</t>
  </si>
  <si>
    <t xml:space="preserve">Bei Fragen Hotline der LK zum Einheitswert 05574/400-299 </t>
  </si>
  <si>
    <t xml:space="preserve">Damtiere (Bestand) </t>
  </si>
  <si>
    <t>Rinder bis 6 Monate (Bestand)</t>
  </si>
  <si>
    <t>Rinder 6 Monate bis 1 Jahr (Bestand)</t>
  </si>
  <si>
    <t>Lämmer bis 6 Monate (Jahresproduktion)</t>
  </si>
  <si>
    <t>Schafe 6 Monate bis 1 Jahr(Bestand)</t>
  </si>
  <si>
    <t>Schafe über 1 Jahr(Bestand)</t>
  </si>
  <si>
    <t>Jungsauen, Jungeber (Jahresproduktion)</t>
  </si>
  <si>
    <t xml:space="preserve">Zuchtsauen, Zuchteber (Bestand) </t>
  </si>
  <si>
    <t xml:space="preserve">Jungmasthühner (38 T) p.v.T.(Jahresproduktion) </t>
  </si>
  <si>
    <t>Zucht und Angorakaninchen (Bestand)</t>
  </si>
  <si>
    <t>Mastkaninchen (Jahresproduktion)</t>
  </si>
  <si>
    <t>Summe rLN inkl. Alpung</t>
  </si>
  <si>
    <t>Flächenerfassung</t>
  </si>
  <si>
    <t>Ergebnisse</t>
  </si>
  <si>
    <t>VE, gealpte VE gesamt</t>
  </si>
  <si>
    <t>Normalviehunterstellung:</t>
  </si>
  <si>
    <t>Teilpauschalierungsgrenzwerte :</t>
  </si>
  <si>
    <t>Vieheinheitenzuschlag:</t>
  </si>
  <si>
    <t>gealpte VE</t>
  </si>
  <si>
    <t>Faktor</t>
  </si>
  <si>
    <t xml:space="preserve">Anrechnung </t>
  </si>
  <si>
    <t>Die Vieheinheiten- und Zuschlagsberechung ist eine Annäherungsrechnung, die tatsächliche Berechnung erfolgt durch die Behörde auf Basis der Angaben im Erfassungsfomular LuF 1-T des BMF.</t>
  </si>
  <si>
    <t xml:space="preserve">gibt die LK Vlbg keine Gewährleistung oder Haftung bezüglich der Genauigkeit, Richtigkeit, Vollständigkeit und Aktualität des Vieheinheitenrechners, der auf dieser Webseite bereitgestellt werden. </t>
  </si>
  <si>
    <t xml:space="preserve">Die LK Vlbg haftet nicht für direkte oder indirekte Schäden bzw. Folgeschäden, die auf irgendeine Weise durch den Zugriff auf diese Webseite entstehen oder durch Informationen entstehen, </t>
  </si>
  <si>
    <t>die durch den Vieheinheitenrechner bereitgestellt werden. Der Vieheinheitenrechner ist urheberrechtlich geschützt und kann nur für private Zwecke genutzt werden.</t>
  </si>
  <si>
    <r>
      <rPr>
        <sz val="9"/>
        <color indexed="8"/>
        <rFont val="Calibri"/>
        <family val="2"/>
      </rPr>
      <t>Haftungsausschluss:</t>
    </r>
    <r>
      <rPr>
        <sz val="8"/>
        <color indexed="8"/>
        <rFont val="Calibri"/>
        <family val="2"/>
      </rPr>
      <t xml:space="preserve"> Obwohl die LK Vlbg versucht, exakte, richtige, vollständige und aktuelle Informationen bereitzustellen, </t>
    </r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</si>
</sst>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öS&quot;_-;\-* #,##0\ &quot;öS&quot;_-;_-* &quot;-&quot;\ &quot;öS&quot;_-;_-@_-"/>
    <numFmt numFmtId="173" formatCode="_-* #,##0\ _ö_S_-;\-* #,##0\ _ö_S_-;_-* &quot;-&quot;\ _ö_S_-;_-@_-"/>
    <numFmt numFmtId="174" formatCode="_-* #,##0.00\ &quot;öS&quot;_-;\-* #,##0.00\ &quot;öS&quot;_-;_-* &quot;-&quot;??\ &quot;öS&quot;_-;_-@_-"/>
    <numFmt numFmtId="175" formatCode="_-* #,##0.00\ _ö_S_-;\-* #,##0.00\ _ö_S_-;_-* &quot;-&quot;??\ _ö_S_-;_-@_-"/>
    <numFmt numFmtId="176" formatCode="0.000"/>
    <numFmt numFmtId="177" formatCode="0.0000"/>
    <numFmt numFmtId="178" formatCode="0.0"/>
    <numFmt numFmtId="179" formatCode="0.000000"/>
    <numFmt numFmtId="180" formatCode="0.00000"/>
    <numFmt numFmtId="181" formatCode="[$-407]dddd\,\ d\.\ mmmm\ yyyy"/>
    <numFmt numFmtId="182" formatCode="_-* #,##0.00\ [$€-407]_-;\-* #,##0.00\ [$€-407]_-;_-* &quot;-&quot;??\ [$€-407]_-;_-@_-"/>
    <numFmt numFmtId="183" formatCode="#,##0.00\ &quot;€&quot;"/>
    <numFmt numFmtId="184" formatCode="_-&quot;€&quot;\ * #,##0.0_-;\-&quot;€&quot;\ * #,##0.0_-;_-&quot;€&quot;\ * &quot;-&quot;??_-;_-@_-"/>
    <numFmt numFmtId="185" formatCode="_-&quot;€&quot;\ * #,##0_-;\-&quot;€&quot;\ * #,##0_-;_-&quot;€&quot;\ 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5"/>
      <name val="Calibri"/>
      <family val="2"/>
    </font>
    <font>
      <sz val="8"/>
      <color indexed="9"/>
      <name val="Calibri"/>
      <family val="2"/>
    </font>
    <font>
      <sz val="8"/>
      <color indexed="5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FFC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FFC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25">
    <xf numFmtId="0" fontId="0" fillId="0" borderId="0" xfId="0" applyFont="1" applyAlignment="1">
      <alignment/>
    </xf>
    <xf numFmtId="0" fontId="2" fillId="33" borderId="10" xfId="51" applyFill="1" applyBorder="1" applyAlignment="1" applyProtection="1">
      <alignment horizontal="center"/>
      <protection locked="0"/>
    </xf>
    <xf numFmtId="0" fontId="2" fillId="33" borderId="11" xfId="51" applyFill="1" applyBorder="1" applyAlignment="1" applyProtection="1">
      <alignment horizontal="center"/>
      <protection locked="0"/>
    </xf>
    <xf numFmtId="0" fontId="2" fillId="33" borderId="12" xfId="51" applyFill="1" applyBorder="1" applyAlignment="1" applyProtection="1">
      <alignment horizontal="center"/>
      <protection locked="0"/>
    </xf>
    <xf numFmtId="0" fontId="4" fillId="0" borderId="0" xfId="51" applyFont="1" applyAlignment="1" applyProtection="1">
      <alignment horizontal="centerContinuous"/>
      <protection/>
    </xf>
    <xf numFmtId="0" fontId="7" fillId="0" borderId="0" xfId="51" applyFont="1" applyAlignment="1" applyProtection="1">
      <alignment horizontal="centerContinuous"/>
      <protection/>
    </xf>
    <xf numFmtId="2" fontId="7" fillId="0" borderId="0" xfId="51" applyNumberFormat="1" applyFont="1" applyAlignment="1" applyProtection="1">
      <alignment horizontal="centerContinuous"/>
      <protection/>
    </xf>
    <xf numFmtId="0" fontId="2" fillId="0" borderId="0" xfId="51" applyProtection="1">
      <alignment/>
      <protection/>
    </xf>
    <xf numFmtId="0" fontId="3" fillId="34" borderId="0" xfId="51" applyFont="1" applyFill="1" applyAlignment="1" applyProtection="1">
      <alignment horizontal="centerContinuous"/>
      <protection/>
    </xf>
    <xf numFmtId="0" fontId="2" fillId="34" borderId="0" xfId="51" applyFill="1" applyAlignment="1" applyProtection="1">
      <alignment horizontal="centerContinuous"/>
      <protection/>
    </xf>
    <xf numFmtId="0" fontId="5" fillId="34" borderId="0" xfId="51" applyFont="1" applyFill="1" applyAlignment="1" applyProtection="1">
      <alignment horizontal="centerContinuous"/>
      <protection/>
    </xf>
    <xf numFmtId="2" fontId="2" fillId="34" borderId="0" xfId="51" applyNumberFormat="1" applyFill="1" applyAlignment="1" applyProtection="1">
      <alignment horizontal="centerContinuous"/>
      <protection/>
    </xf>
    <xf numFmtId="0" fontId="2" fillId="34" borderId="0" xfId="51" applyFill="1" applyProtection="1">
      <alignment/>
      <protection/>
    </xf>
    <xf numFmtId="14" fontId="4" fillId="0" borderId="0" xfId="51" applyNumberFormat="1" applyFont="1" applyAlignment="1" applyProtection="1">
      <alignment horizontal="left"/>
      <protection/>
    </xf>
    <xf numFmtId="0" fontId="5" fillId="0" borderId="0" xfId="51" applyFont="1" applyProtection="1">
      <alignment/>
      <protection/>
    </xf>
    <xf numFmtId="2" fontId="2" fillId="0" borderId="0" xfId="51" applyNumberFormat="1" applyProtection="1">
      <alignment/>
      <protection/>
    </xf>
    <xf numFmtId="0" fontId="4" fillId="0" borderId="0" xfId="51" applyFont="1" applyFill="1" applyBorder="1" applyProtection="1">
      <alignment/>
      <protection/>
    </xf>
    <xf numFmtId="0" fontId="6" fillId="0" borderId="13" xfId="51" applyFont="1" applyBorder="1" applyAlignment="1" applyProtection="1">
      <alignment horizontal="center"/>
      <protection/>
    </xf>
    <xf numFmtId="2" fontId="3" fillId="0" borderId="13" xfId="51" applyNumberFormat="1" applyFont="1" applyBorder="1" applyAlignment="1" applyProtection="1">
      <alignment horizontal="center"/>
      <protection/>
    </xf>
    <xf numFmtId="0" fontId="3" fillId="0" borderId="13" xfId="51" applyFont="1" applyFill="1" applyBorder="1" applyAlignment="1" applyProtection="1">
      <alignment horizontal="center"/>
      <protection/>
    </xf>
    <xf numFmtId="0" fontId="3" fillId="34" borderId="0" xfId="51" applyFont="1" applyFill="1" applyProtection="1">
      <alignment/>
      <protection/>
    </xf>
    <xf numFmtId="0" fontId="2" fillId="34" borderId="14" xfId="51" applyFill="1" applyBorder="1" applyAlignment="1" applyProtection="1">
      <alignment horizontal="center"/>
      <protection/>
    </xf>
    <xf numFmtId="2" fontId="3" fillId="34" borderId="0" xfId="51" applyNumberFormat="1" applyFont="1" applyFill="1" applyBorder="1" applyAlignment="1" applyProtection="1">
      <alignment horizontal="center"/>
      <protection/>
    </xf>
    <xf numFmtId="2" fontId="2" fillId="34" borderId="0" xfId="51" applyNumberFormat="1" applyFill="1" applyBorder="1" applyProtection="1">
      <alignment/>
      <protection/>
    </xf>
    <xf numFmtId="0" fontId="2" fillId="0" borderId="15" xfId="51" applyBorder="1" applyProtection="1">
      <alignment/>
      <protection/>
    </xf>
    <xf numFmtId="2" fontId="3" fillId="0" borderId="16" xfId="51" applyNumberFormat="1" applyFont="1" applyBorder="1" applyAlignment="1" applyProtection="1">
      <alignment horizontal="center"/>
      <protection/>
    </xf>
    <xf numFmtId="2" fontId="2" fillId="0" borderId="16" xfId="51" applyNumberFormat="1" applyBorder="1" applyProtection="1">
      <alignment/>
      <protection/>
    </xf>
    <xf numFmtId="2" fontId="3" fillId="0" borderId="12" xfId="51" applyNumberFormat="1" applyFont="1" applyBorder="1" applyAlignment="1" applyProtection="1">
      <alignment horizontal="center"/>
      <protection/>
    </xf>
    <xf numFmtId="0" fontId="3" fillId="0" borderId="0" xfId="51" applyFont="1" applyBorder="1" applyProtection="1">
      <alignment/>
      <protection/>
    </xf>
    <xf numFmtId="2" fontId="2" fillId="34" borderId="0" xfId="51" applyNumberFormat="1" applyFill="1" applyProtection="1">
      <alignment/>
      <protection/>
    </xf>
    <xf numFmtId="0" fontId="2" fillId="0" borderId="0" xfId="51" applyFont="1" applyProtection="1">
      <alignment/>
      <protection/>
    </xf>
    <xf numFmtId="0" fontId="3" fillId="34" borderId="0" xfId="51" applyFont="1" applyFill="1" applyBorder="1" applyProtection="1">
      <alignment/>
      <protection/>
    </xf>
    <xf numFmtId="0" fontId="2" fillId="0" borderId="15" xfId="51" applyFont="1" applyBorder="1" applyProtection="1">
      <alignment/>
      <protection/>
    </xf>
    <xf numFmtId="0" fontId="2" fillId="0" borderId="0" xfId="51" applyFont="1" applyBorder="1" applyProtection="1">
      <alignment/>
      <protection/>
    </xf>
    <xf numFmtId="0" fontId="7" fillId="0" borderId="0" xfId="51" applyFont="1" applyProtection="1">
      <alignment/>
      <protection/>
    </xf>
    <xf numFmtId="176" fontId="4" fillId="0" borderId="0" xfId="51" applyNumberFormat="1" applyFont="1" applyAlignment="1" applyProtection="1">
      <alignment horizontal="right"/>
      <protection/>
    </xf>
    <xf numFmtId="0" fontId="2" fillId="0" borderId="17" xfId="51" applyBorder="1" applyProtection="1">
      <alignment/>
      <protection/>
    </xf>
    <xf numFmtId="176" fontId="2" fillId="0" borderId="16" xfId="51" applyNumberFormat="1" applyBorder="1" applyProtection="1">
      <alignment/>
      <protection/>
    </xf>
    <xf numFmtId="0" fontId="2" fillId="33" borderId="18" xfId="51" applyFill="1" applyBorder="1" applyAlignment="1" applyProtection="1">
      <alignment horizontal="center"/>
      <protection locked="0"/>
    </xf>
    <xf numFmtId="0" fontId="2" fillId="34" borderId="0" xfId="51" applyFill="1" applyBorder="1" applyAlignment="1" applyProtection="1">
      <alignment horizontal="center"/>
      <protection/>
    </xf>
    <xf numFmtId="0" fontId="2" fillId="33" borderId="19" xfId="51" applyFill="1" applyBorder="1" applyAlignment="1" applyProtection="1">
      <alignment horizontal="center"/>
      <protection locked="0"/>
    </xf>
    <xf numFmtId="2" fontId="2" fillId="33" borderId="20" xfId="51" applyNumberFormat="1" applyFill="1" applyBorder="1" applyProtection="1">
      <alignment/>
      <protection locked="0"/>
    </xf>
    <xf numFmtId="2" fontId="2" fillId="0" borderId="12" xfId="51" applyNumberFormat="1" applyBorder="1" applyProtection="1">
      <alignment/>
      <protection/>
    </xf>
    <xf numFmtId="176" fontId="2" fillId="0" borderId="12" xfId="51" applyNumberFormat="1" applyBorder="1" applyProtection="1">
      <alignment/>
      <protection/>
    </xf>
    <xf numFmtId="2" fontId="7" fillId="0" borderId="21" xfId="51" applyNumberFormat="1" applyFont="1" applyBorder="1" applyProtection="1">
      <alignment/>
      <protection/>
    </xf>
    <xf numFmtId="2" fontId="2" fillId="34" borderId="0" xfId="51" applyNumberFormat="1" applyFill="1" applyBorder="1" applyAlignment="1" applyProtection="1">
      <alignment horizontal="center"/>
      <protection/>
    </xf>
    <xf numFmtId="0" fontId="2" fillId="0" borderId="15" xfId="51" applyFont="1" applyBorder="1" applyProtection="1">
      <alignment/>
      <protection/>
    </xf>
    <xf numFmtId="0" fontId="2" fillId="0" borderId="17" xfId="51" applyFont="1" applyBorder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9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" fillId="0" borderId="24" xfId="51" applyFill="1" applyBorder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2" fillId="0" borderId="26" xfId="51" applyNumberFormat="1" applyFill="1" applyBorder="1" applyProtection="1">
      <alignment/>
      <protection/>
    </xf>
    <xf numFmtId="0" fontId="2" fillId="0" borderId="16" xfId="51" applyFill="1" applyBorder="1" applyProtection="1">
      <alignment/>
      <protection/>
    </xf>
    <xf numFmtId="2" fontId="0" fillId="0" borderId="12" xfId="0" applyNumberFormat="1" applyBorder="1" applyAlignment="1" applyProtection="1">
      <alignment horizontal="right"/>
      <protection/>
    </xf>
    <xf numFmtId="0" fontId="60" fillId="0" borderId="0" xfId="0" applyFont="1" applyBorder="1" applyAlignment="1" applyProtection="1">
      <alignment horizontal="right"/>
      <protection/>
    </xf>
    <xf numFmtId="2" fontId="0" fillId="0" borderId="27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61" fillId="35" borderId="23" xfId="0" applyFont="1" applyFill="1" applyBorder="1" applyAlignment="1" applyProtection="1">
      <alignment horizontal="right"/>
      <protection/>
    </xf>
    <xf numFmtId="0" fontId="43" fillId="0" borderId="0" xfId="0" applyFont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185" fontId="0" fillId="35" borderId="18" xfId="58" applyNumberFormat="1" applyFont="1" applyFill="1" applyBorder="1" applyAlignment="1" applyProtection="1">
      <alignment horizontal="left" indent="1"/>
      <protection/>
    </xf>
    <xf numFmtId="0" fontId="0" fillId="0" borderId="0" xfId="0" applyFill="1" applyAlignment="1" applyProtection="1">
      <alignment/>
      <protection/>
    </xf>
    <xf numFmtId="0" fontId="2" fillId="0" borderId="0" xfId="51" applyFont="1" applyBorder="1" applyProtection="1">
      <alignment/>
      <protection/>
    </xf>
    <xf numFmtId="0" fontId="2" fillId="0" borderId="0" xfId="51" applyFont="1" applyProtection="1">
      <alignment/>
      <protection/>
    </xf>
    <xf numFmtId="0" fontId="0" fillId="0" borderId="0" xfId="0" applyFill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176" fontId="8" fillId="0" borderId="29" xfId="51" applyNumberFormat="1" applyFont="1" applyBorder="1" applyAlignment="1" applyProtection="1">
      <alignment horizontal="right"/>
      <protection/>
    </xf>
    <xf numFmtId="2" fontId="62" fillId="36" borderId="30" xfId="0" applyNumberFormat="1" applyFont="1" applyFill="1" applyBorder="1" applyAlignment="1" applyProtection="1">
      <alignment/>
      <protection/>
    </xf>
    <xf numFmtId="176" fontId="8" fillId="0" borderId="0" xfId="51" applyNumberFormat="1" applyFont="1" applyBorder="1" applyAlignment="1" applyProtection="1">
      <alignment horizontal="right"/>
      <protection/>
    </xf>
    <xf numFmtId="2" fontId="60" fillId="35" borderId="18" xfId="0" applyNumberFormat="1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2" fontId="2" fillId="33" borderId="12" xfId="51" applyNumberFormat="1" applyFill="1" applyBorder="1" applyProtection="1">
      <alignment/>
      <protection locked="0"/>
    </xf>
    <xf numFmtId="0" fontId="2" fillId="0" borderId="12" xfId="51" applyFont="1" applyFill="1" applyBorder="1" applyAlignment="1" applyProtection="1">
      <alignment horizontal="center"/>
      <protection/>
    </xf>
    <xf numFmtId="0" fontId="64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47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76" fontId="8" fillId="35" borderId="0" xfId="51" applyNumberFormat="1" applyFont="1" applyFill="1" applyBorder="1" applyAlignment="1" applyProtection="1">
      <alignment horizontal="right"/>
      <protection/>
    </xf>
    <xf numFmtId="2" fontId="62" fillId="35" borderId="0" xfId="0" applyNumberFormat="1" applyFont="1" applyFill="1" applyBorder="1" applyAlignment="1" applyProtection="1">
      <alignment/>
      <protection/>
    </xf>
    <xf numFmtId="0" fontId="47" fillId="35" borderId="0" xfId="0" applyFont="1" applyFill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44" fontId="38" fillId="0" borderId="0" xfId="58" applyFont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65" fillId="0" borderId="17" xfId="0" applyFont="1" applyFill="1" applyBorder="1" applyAlignment="1" applyProtection="1">
      <alignment/>
      <protection/>
    </xf>
    <xf numFmtId="0" fontId="65" fillId="0" borderId="35" xfId="0" applyFont="1" applyFill="1" applyBorder="1" applyAlignment="1" applyProtection="1">
      <alignment/>
      <protection/>
    </xf>
    <xf numFmtId="0" fontId="2" fillId="33" borderId="36" xfId="51" applyFill="1" applyBorder="1" applyAlignment="1" applyProtection="1">
      <alignment horizontal="center"/>
      <protection locked="0"/>
    </xf>
    <xf numFmtId="1" fontId="2" fillId="33" borderId="36" xfId="51" applyNumberFormat="1" applyFill="1" applyBorder="1" applyAlignment="1" applyProtection="1">
      <alignment horizontal="center"/>
      <protection locked="0"/>
    </xf>
    <xf numFmtId="2" fontId="3" fillId="0" borderId="18" xfId="51" applyNumberFormat="1" applyFont="1" applyBorder="1" applyAlignment="1" applyProtection="1">
      <alignment horizontal="center"/>
      <protection/>
    </xf>
    <xf numFmtId="176" fontId="3" fillId="0" borderId="18" xfId="51" applyNumberFormat="1" applyFont="1" applyBorder="1" applyAlignment="1" applyProtection="1">
      <alignment horizontal="center"/>
      <protection/>
    </xf>
    <xf numFmtId="0" fontId="2" fillId="36" borderId="26" xfId="51" applyFill="1" applyBorder="1" applyAlignment="1" applyProtection="1">
      <alignment horizontal="center"/>
      <protection/>
    </xf>
    <xf numFmtId="2" fontId="9" fillId="0" borderId="12" xfId="51" applyNumberFormat="1" applyFont="1" applyBorder="1" applyProtection="1">
      <alignment/>
      <protection/>
    </xf>
    <xf numFmtId="0" fontId="9" fillId="0" borderId="0" xfId="51" applyFo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7" fillId="35" borderId="27" xfId="0" applyFont="1" applyFill="1" applyBorder="1" applyAlignment="1" applyProtection="1">
      <alignment/>
      <protection/>
    </xf>
    <xf numFmtId="2" fontId="62" fillId="36" borderId="0" xfId="0" applyNumberFormat="1" applyFont="1" applyFill="1" applyBorder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66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66" fillId="0" borderId="0" xfId="0" applyNumberFormat="1" applyFont="1" applyAlignment="1" applyProtection="1">
      <alignment/>
      <protection/>
    </xf>
    <xf numFmtId="0" fontId="2" fillId="36" borderId="24" xfId="51" applyFill="1" applyBorder="1" applyAlignment="1" applyProtection="1">
      <alignment horizontal="center"/>
      <protection/>
    </xf>
    <xf numFmtId="1" fontId="2" fillId="36" borderId="26" xfId="51" applyNumberFormat="1" applyFill="1" applyBorder="1" applyAlignment="1" applyProtection="1">
      <alignment horizontal="center"/>
      <protection/>
    </xf>
    <xf numFmtId="0" fontId="2" fillId="36" borderId="16" xfId="51" applyFill="1" applyBorder="1" applyAlignment="1" applyProtection="1">
      <alignment horizont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" fillId="33" borderId="20" xfId="51" applyFill="1" applyBorder="1" applyAlignment="1" applyProtection="1">
      <alignment horizontal="center"/>
      <protection locked="0"/>
    </xf>
    <xf numFmtId="0" fontId="2" fillId="33" borderId="37" xfId="51" applyFill="1" applyBorder="1" applyAlignment="1" applyProtection="1">
      <alignment horizontal="center"/>
      <protection locked="0"/>
    </xf>
    <xf numFmtId="0" fontId="3" fillId="34" borderId="20" xfId="51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4" fillId="0" borderId="0" xfId="0" applyFont="1" applyAlignment="1" applyProtection="1">
      <alignment horizontal="left" vertical="top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B3" sqref="B3:C3"/>
    </sheetView>
  </sheetViews>
  <sheetFormatPr defaultColWidth="11.421875" defaultRowHeight="15"/>
  <cols>
    <col min="1" max="1" width="11.421875" style="48" customWidth="1"/>
    <col min="2" max="2" width="14.140625" style="48" customWidth="1"/>
    <col min="3" max="3" width="33.7109375" style="48" customWidth="1"/>
    <col min="4" max="4" width="11.421875" style="48" customWidth="1"/>
    <col min="5" max="5" width="14.00390625" style="48" customWidth="1"/>
    <col min="6" max="6" width="12.421875" style="48" customWidth="1"/>
    <col min="7" max="7" width="14.8515625" style="48" customWidth="1"/>
    <col min="8" max="16384" width="11.421875" style="48" customWidth="1"/>
  </cols>
  <sheetData>
    <row r="1" spans="1:7" ht="15.75">
      <c r="A1" s="4" t="s">
        <v>30</v>
      </c>
      <c r="B1" s="5"/>
      <c r="C1" s="5"/>
      <c r="D1" s="5"/>
      <c r="E1" s="5"/>
      <c r="F1" s="4"/>
      <c r="G1" s="6"/>
    </row>
    <row r="2" spans="1:7" ht="15">
      <c r="A2" s="8"/>
      <c r="B2" s="9"/>
      <c r="C2" s="9"/>
      <c r="D2" s="9"/>
      <c r="E2" s="9"/>
      <c r="F2" s="10"/>
      <c r="G2" s="11"/>
    </row>
    <row r="3" spans="1:7" ht="16.5" thickBot="1">
      <c r="A3" s="13" t="s">
        <v>29</v>
      </c>
      <c r="B3" s="120"/>
      <c r="C3" s="121"/>
      <c r="D3" s="7"/>
      <c r="E3" s="7"/>
      <c r="F3" s="14"/>
      <c r="G3" s="15"/>
    </row>
    <row r="4" spans="1:8" ht="16.5" thickBot="1">
      <c r="A4" s="16" t="s">
        <v>0</v>
      </c>
      <c r="B4" s="120"/>
      <c r="C4" s="121"/>
      <c r="D4" s="36" t="s">
        <v>1</v>
      </c>
      <c r="E4" s="47" t="s">
        <v>44</v>
      </c>
      <c r="F4" s="17" t="s">
        <v>2</v>
      </c>
      <c r="G4" s="18" t="s">
        <v>3</v>
      </c>
      <c r="H4" s="19" t="s">
        <v>37</v>
      </c>
    </row>
    <row r="5" spans="1:8" ht="15">
      <c r="A5" s="20" t="s">
        <v>4</v>
      </c>
      <c r="B5" s="12"/>
      <c r="C5" s="12"/>
      <c r="D5" s="21"/>
      <c r="E5" s="47" t="s">
        <v>45</v>
      </c>
      <c r="F5" s="22"/>
      <c r="G5" s="45" t="s">
        <v>5</v>
      </c>
      <c r="H5" s="12"/>
    </row>
    <row r="6" spans="1:8" ht="15">
      <c r="A6" s="24" t="s">
        <v>6</v>
      </c>
      <c r="B6" s="7"/>
      <c r="C6" s="7"/>
      <c r="D6" s="2"/>
      <c r="E6" s="40"/>
      <c r="F6" s="25">
        <v>0.35</v>
      </c>
      <c r="G6" s="26">
        <f>+F6*D6</f>
        <v>0</v>
      </c>
      <c r="H6" s="42">
        <f>E6*F6</f>
        <v>0</v>
      </c>
    </row>
    <row r="7" spans="1:8" ht="15">
      <c r="A7" s="24" t="s">
        <v>7</v>
      </c>
      <c r="B7" s="7"/>
      <c r="C7" s="7"/>
      <c r="D7" s="1"/>
      <c r="E7" s="38"/>
      <c r="F7" s="27">
        <v>0.6</v>
      </c>
      <c r="G7" s="26">
        <f aca="true" t="shared" si="0" ref="G7:G40">+F7*D7</f>
        <v>0</v>
      </c>
      <c r="H7" s="42">
        <f aca="true" t="shared" si="1" ref="H7:H21">E7*F7</f>
        <v>0</v>
      </c>
    </row>
    <row r="8" spans="1:8" ht="15">
      <c r="A8" s="24" t="s">
        <v>8</v>
      </c>
      <c r="B8" s="7"/>
      <c r="C8" s="7"/>
      <c r="D8" s="1"/>
      <c r="E8" s="38"/>
      <c r="F8" s="27">
        <v>0.8</v>
      </c>
      <c r="G8" s="26">
        <f t="shared" si="0"/>
        <v>0</v>
      </c>
      <c r="H8" s="42">
        <f t="shared" si="1"/>
        <v>0</v>
      </c>
    </row>
    <row r="9" spans="1:8" ht="15">
      <c r="A9" s="20" t="s">
        <v>9</v>
      </c>
      <c r="B9" s="12"/>
      <c r="C9" s="12"/>
      <c r="D9" s="21"/>
      <c r="E9" s="39"/>
      <c r="F9" s="22"/>
      <c r="G9" s="23"/>
      <c r="H9" s="29"/>
    </row>
    <row r="10" spans="1:8" ht="15">
      <c r="A10" s="68" t="s">
        <v>51</v>
      </c>
      <c r="B10" s="7"/>
      <c r="C10" s="7"/>
      <c r="D10" s="1"/>
      <c r="E10" s="38"/>
      <c r="F10" s="27">
        <v>0.3</v>
      </c>
      <c r="G10" s="42">
        <f t="shared" si="0"/>
        <v>0</v>
      </c>
      <c r="H10" s="42">
        <f>E10*F10</f>
        <v>0</v>
      </c>
    </row>
    <row r="11" spans="1:8" ht="15">
      <c r="A11" s="68" t="s">
        <v>52</v>
      </c>
      <c r="B11" s="7"/>
      <c r="C11" s="7"/>
      <c r="D11" s="1"/>
      <c r="E11" s="38"/>
      <c r="F11" s="27">
        <v>0.55</v>
      </c>
      <c r="G11" s="26">
        <f t="shared" si="0"/>
        <v>0</v>
      </c>
      <c r="H11" s="42">
        <f t="shared" si="1"/>
        <v>0</v>
      </c>
    </row>
    <row r="12" spans="1:8" ht="15">
      <c r="A12" s="33" t="s">
        <v>10</v>
      </c>
      <c r="B12" s="7"/>
      <c r="C12" s="7"/>
      <c r="D12" s="1"/>
      <c r="E12" s="38"/>
      <c r="F12" s="27">
        <v>0.65</v>
      </c>
      <c r="G12" s="26">
        <f t="shared" si="0"/>
        <v>0</v>
      </c>
      <c r="H12" s="42">
        <f t="shared" si="1"/>
        <v>0</v>
      </c>
    </row>
    <row r="13" spans="1:8" ht="15">
      <c r="A13" s="33" t="s">
        <v>11</v>
      </c>
      <c r="B13" s="7"/>
      <c r="C13" s="7"/>
      <c r="D13" s="1"/>
      <c r="E13" s="38"/>
      <c r="F13" s="27">
        <v>0.8</v>
      </c>
      <c r="G13" s="26">
        <f t="shared" si="0"/>
        <v>0</v>
      </c>
      <c r="H13" s="42">
        <f t="shared" si="1"/>
        <v>0</v>
      </c>
    </row>
    <row r="14" spans="1:8" ht="15">
      <c r="A14" s="33" t="s">
        <v>12</v>
      </c>
      <c r="B14" s="28"/>
      <c r="C14" s="7"/>
      <c r="D14" s="1"/>
      <c r="E14" s="38"/>
      <c r="F14" s="27">
        <v>1</v>
      </c>
      <c r="G14" s="26">
        <f>+F14*D14</f>
        <v>0</v>
      </c>
      <c r="H14" s="42">
        <f>E14*F14</f>
        <v>0</v>
      </c>
    </row>
    <row r="15" spans="1:8" ht="15">
      <c r="A15" s="20" t="s">
        <v>13</v>
      </c>
      <c r="B15" s="12"/>
      <c r="C15" s="12"/>
      <c r="D15" s="12"/>
      <c r="E15" s="12"/>
      <c r="F15" s="22"/>
      <c r="G15" s="29"/>
      <c r="H15" s="29"/>
    </row>
    <row r="16" spans="1:8" ht="15">
      <c r="A16" s="7" t="s">
        <v>53</v>
      </c>
      <c r="B16" s="7"/>
      <c r="C16" s="7"/>
      <c r="D16" s="3"/>
      <c r="E16" s="3"/>
      <c r="F16" s="27">
        <v>0.02</v>
      </c>
      <c r="G16" s="42">
        <f t="shared" si="0"/>
        <v>0</v>
      </c>
      <c r="H16" s="42">
        <f t="shared" si="1"/>
        <v>0</v>
      </c>
    </row>
    <row r="17" spans="1:8" ht="15">
      <c r="A17" s="69" t="s">
        <v>54</v>
      </c>
      <c r="B17" s="7"/>
      <c r="C17" s="7"/>
      <c r="D17" s="3"/>
      <c r="E17" s="3"/>
      <c r="F17" s="27">
        <v>0.1</v>
      </c>
      <c r="G17" s="26">
        <f t="shared" si="0"/>
        <v>0</v>
      </c>
      <c r="H17" s="42">
        <f t="shared" si="1"/>
        <v>0</v>
      </c>
    </row>
    <row r="18" spans="1:8" ht="15">
      <c r="A18" s="69" t="s">
        <v>55</v>
      </c>
      <c r="B18" s="7"/>
      <c r="C18" s="7"/>
      <c r="D18" s="3"/>
      <c r="E18" s="3"/>
      <c r="F18" s="27">
        <v>0.15</v>
      </c>
      <c r="G18" s="26">
        <f t="shared" si="0"/>
        <v>0</v>
      </c>
      <c r="H18" s="42">
        <f>E18*F18</f>
        <v>0</v>
      </c>
    </row>
    <row r="19" spans="1:8" ht="15">
      <c r="A19" s="20" t="s">
        <v>14</v>
      </c>
      <c r="B19" s="12"/>
      <c r="C19" s="12"/>
      <c r="D19" s="12"/>
      <c r="E19" s="12"/>
      <c r="F19" s="31"/>
      <c r="G19" s="29"/>
      <c r="H19" s="29"/>
    </row>
    <row r="20" spans="1:8" ht="15">
      <c r="A20" s="30" t="s">
        <v>15</v>
      </c>
      <c r="B20" s="7"/>
      <c r="C20" s="7"/>
      <c r="D20" s="1"/>
      <c r="E20" s="38"/>
      <c r="F20" s="27">
        <v>0.05</v>
      </c>
      <c r="G20" s="42">
        <f t="shared" si="0"/>
        <v>0</v>
      </c>
      <c r="H20" s="42">
        <f t="shared" si="1"/>
        <v>0</v>
      </c>
    </row>
    <row r="21" spans="1:8" ht="15">
      <c r="A21" s="30" t="s">
        <v>16</v>
      </c>
      <c r="B21" s="7"/>
      <c r="C21" s="7"/>
      <c r="D21" s="1"/>
      <c r="E21" s="38"/>
      <c r="F21" s="27">
        <v>0.12</v>
      </c>
      <c r="G21" s="26">
        <f t="shared" si="0"/>
        <v>0</v>
      </c>
      <c r="H21" s="42">
        <f t="shared" si="1"/>
        <v>0</v>
      </c>
    </row>
    <row r="22" spans="1:8" ht="15">
      <c r="A22" s="20" t="s">
        <v>17</v>
      </c>
      <c r="B22" s="12"/>
      <c r="C22" s="12"/>
      <c r="D22" s="12"/>
      <c r="E22" s="114"/>
      <c r="F22" s="122"/>
      <c r="G22" s="123"/>
      <c r="H22" s="114"/>
    </row>
    <row r="23" spans="1:8" ht="15">
      <c r="A23" s="24" t="s">
        <v>18</v>
      </c>
      <c r="B23" s="7"/>
      <c r="C23" s="7"/>
      <c r="D23" s="98"/>
      <c r="E23" s="102"/>
      <c r="F23" s="100">
        <v>0.01</v>
      </c>
      <c r="G23" s="42">
        <f t="shared" si="0"/>
        <v>0</v>
      </c>
      <c r="H23" s="102"/>
    </row>
    <row r="24" spans="1:8" ht="15">
      <c r="A24" s="24" t="s">
        <v>19</v>
      </c>
      <c r="B24" s="7"/>
      <c r="C24" s="7"/>
      <c r="D24" s="98"/>
      <c r="E24" s="102"/>
      <c r="F24" s="100">
        <v>0.06</v>
      </c>
      <c r="G24" s="26">
        <f t="shared" si="0"/>
        <v>0</v>
      </c>
      <c r="H24" s="102"/>
    </row>
    <row r="25" spans="1:8" ht="15">
      <c r="A25" s="24" t="s">
        <v>20</v>
      </c>
      <c r="B25" s="7"/>
      <c r="C25" s="7"/>
      <c r="D25" s="98"/>
      <c r="E25" s="102"/>
      <c r="F25" s="100">
        <v>0.07</v>
      </c>
      <c r="G25" s="26">
        <f t="shared" si="0"/>
        <v>0</v>
      </c>
      <c r="H25" s="102"/>
    </row>
    <row r="26" spans="1:8" ht="15">
      <c r="A26" s="24" t="s">
        <v>56</v>
      </c>
      <c r="B26" s="7"/>
      <c r="C26" s="7"/>
      <c r="D26" s="98"/>
      <c r="E26" s="102"/>
      <c r="F26" s="100">
        <v>0.1</v>
      </c>
      <c r="G26" s="26">
        <f t="shared" si="0"/>
        <v>0</v>
      </c>
      <c r="H26" s="102"/>
    </row>
    <row r="27" spans="1:8" ht="15">
      <c r="A27" s="24" t="s">
        <v>57</v>
      </c>
      <c r="B27" s="7"/>
      <c r="C27" s="7"/>
      <c r="D27" s="98"/>
      <c r="E27" s="102"/>
      <c r="F27" s="100">
        <v>0.35</v>
      </c>
      <c r="G27" s="26">
        <f t="shared" si="0"/>
        <v>0</v>
      </c>
      <c r="H27" s="102"/>
    </row>
    <row r="28" spans="1:8" ht="15">
      <c r="A28" s="20" t="s">
        <v>21</v>
      </c>
      <c r="B28" s="12"/>
      <c r="C28" s="12"/>
      <c r="D28" s="21"/>
      <c r="E28" s="102"/>
      <c r="F28" s="22"/>
      <c r="G28" s="23"/>
      <c r="H28" s="102"/>
    </row>
    <row r="29" spans="1:8" ht="15">
      <c r="A29" s="24" t="s">
        <v>22</v>
      </c>
      <c r="B29" s="7"/>
      <c r="C29" s="7"/>
      <c r="D29" s="98"/>
      <c r="E29" s="102"/>
      <c r="F29" s="101">
        <v>0.002</v>
      </c>
      <c r="G29" s="43">
        <f t="shared" si="0"/>
        <v>0</v>
      </c>
      <c r="H29" s="102"/>
    </row>
    <row r="30" spans="1:8" ht="15">
      <c r="A30" s="46" t="s">
        <v>41</v>
      </c>
      <c r="B30" s="30"/>
      <c r="C30" s="30"/>
      <c r="D30" s="99"/>
      <c r="E30" s="115"/>
      <c r="F30" s="101">
        <v>0.013</v>
      </c>
      <c r="G30" s="37">
        <f t="shared" si="0"/>
        <v>0</v>
      </c>
      <c r="H30" s="115"/>
    </row>
    <row r="31" spans="1:8" ht="15">
      <c r="A31" s="24" t="s">
        <v>58</v>
      </c>
      <c r="B31" s="7"/>
      <c r="C31" s="7"/>
      <c r="D31" s="98"/>
      <c r="E31" s="102"/>
      <c r="F31" s="101">
        <v>0.001</v>
      </c>
      <c r="G31" s="37">
        <f t="shared" si="0"/>
        <v>0</v>
      </c>
      <c r="H31" s="102"/>
    </row>
    <row r="32" spans="1:8" ht="15">
      <c r="A32" s="20" t="s">
        <v>23</v>
      </c>
      <c r="B32" s="12"/>
      <c r="C32" s="12"/>
      <c r="D32" s="21"/>
      <c r="E32" s="102"/>
      <c r="F32" s="22"/>
      <c r="G32" s="23"/>
      <c r="H32" s="102"/>
    </row>
    <row r="33" spans="1:8" ht="15">
      <c r="A33" s="32" t="s">
        <v>24</v>
      </c>
      <c r="B33" s="7"/>
      <c r="C33" s="7"/>
      <c r="D33" s="99"/>
      <c r="E33" s="102"/>
      <c r="F33" s="101">
        <v>0.003</v>
      </c>
      <c r="G33" s="37">
        <f t="shared" si="0"/>
        <v>0</v>
      </c>
      <c r="H33" s="102"/>
    </row>
    <row r="34" spans="1:8" ht="15">
      <c r="A34" s="32" t="s">
        <v>25</v>
      </c>
      <c r="B34" s="7"/>
      <c r="C34" s="7"/>
      <c r="D34" s="99"/>
      <c r="E34" s="102"/>
      <c r="F34" s="101">
        <v>0.006</v>
      </c>
      <c r="G34" s="37">
        <f t="shared" si="0"/>
        <v>0</v>
      </c>
      <c r="H34" s="102"/>
    </row>
    <row r="35" spans="1:8" ht="15">
      <c r="A35" s="32" t="s">
        <v>26</v>
      </c>
      <c r="B35" s="7"/>
      <c r="C35" s="7"/>
      <c r="D35" s="99"/>
      <c r="E35" s="102"/>
      <c r="F35" s="101">
        <v>0.009</v>
      </c>
      <c r="G35" s="37">
        <f t="shared" si="0"/>
        <v>0</v>
      </c>
      <c r="H35" s="102"/>
    </row>
    <row r="36" spans="1:8" ht="15">
      <c r="A36" s="20" t="s">
        <v>27</v>
      </c>
      <c r="B36" s="12"/>
      <c r="C36" s="12"/>
      <c r="D36" s="21"/>
      <c r="E36" s="102"/>
      <c r="F36" s="22"/>
      <c r="G36" s="23"/>
      <c r="H36" s="102"/>
    </row>
    <row r="37" spans="1:8" ht="15">
      <c r="A37" s="68" t="s">
        <v>59</v>
      </c>
      <c r="B37" s="7"/>
      <c r="C37" s="7"/>
      <c r="D37" s="99"/>
      <c r="E37" s="102"/>
      <c r="F37" s="101">
        <v>0.034</v>
      </c>
      <c r="G37" s="43">
        <f t="shared" si="0"/>
        <v>0</v>
      </c>
      <c r="H37" s="102"/>
    </row>
    <row r="38" spans="1:8" ht="15">
      <c r="A38" s="68" t="s">
        <v>60</v>
      </c>
      <c r="B38" s="7"/>
      <c r="C38" s="7"/>
      <c r="D38" s="99"/>
      <c r="E38" s="102"/>
      <c r="F38" s="101">
        <v>0.002</v>
      </c>
      <c r="G38" s="37">
        <f t="shared" si="0"/>
        <v>0</v>
      </c>
      <c r="H38" s="102"/>
    </row>
    <row r="39" spans="1:8" ht="15">
      <c r="A39" s="20" t="s">
        <v>28</v>
      </c>
      <c r="B39" s="12"/>
      <c r="C39" s="12"/>
      <c r="D39" s="21"/>
      <c r="E39" s="102"/>
      <c r="F39" s="22"/>
      <c r="G39" s="23"/>
      <c r="H39" s="102"/>
    </row>
    <row r="40" spans="1:8" ht="15">
      <c r="A40" s="68" t="s">
        <v>50</v>
      </c>
      <c r="B40" s="7"/>
      <c r="C40" s="7"/>
      <c r="D40" s="99"/>
      <c r="E40" s="116"/>
      <c r="F40" s="101">
        <v>0.09</v>
      </c>
      <c r="G40" s="43">
        <f t="shared" si="0"/>
        <v>0</v>
      </c>
      <c r="H40" s="116"/>
    </row>
    <row r="41" spans="1:9" ht="16.5" thickBot="1">
      <c r="A41" s="7"/>
      <c r="B41" s="34"/>
      <c r="C41" s="34"/>
      <c r="D41" s="34"/>
      <c r="E41" s="104" t="s">
        <v>64</v>
      </c>
      <c r="F41" s="35"/>
      <c r="G41" s="44">
        <f>SUM(G6:G40)</f>
        <v>0</v>
      </c>
      <c r="H41" s="103">
        <f>SUM(H6:H21)</f>
        <v>0</v>
      </c>
      <c r="I41" s="49"/>
    </row>
    <row r="42" spans="1:7" ht="15.75">
      <c r="A42" s="7"/>
      <c r="B42" s="34"/>
      <c r="C42" s="34"/>
      <c r="D42" s="34"/>
      <c r="E42" s="104" t="s">
        <v>65</v>
      </c>
      <c r="G42" s="105">
        <f>IF((G49+G52)&lt;20,'VE Rechner'!E65,'VE Rechner'!E66)</f>
        <v>0</v>
      </c>
    </row>
    <row r="45" spans="1:9" ht="15">
      <c r="A45" s="83" t="s">
        <v>62</v>
      </c>
      <c r="B45" s="82"/>
      <c r="C45" s="82"/>
      <c r="D45" s="82"/>
      <c r="E45" s="82"/>
      <c r="F45" s="82"/>
      <c r="G45" s="82"/>
      <c r="H45" s="70"/>
      <c r="I45" s="70"/>
    </row>
    <row r="46" spans="1:7" ht="15">
      <c r="A46" s="50" t="s">
        <v>43</v>
      </c>
      <c r="B46" s="51"/>
      <c r="C46" s="51"/>
      <c r="D46" s="41"/>
      <c r="E46" s="52"/>
      <c r="F46" s="27">
        <v>1</v>
      </c>
      <c r="G46" s="53">
        <f>D46-D47</f>
        <v>0</v>
      </c>
    </row>
    <row r="47" spans="1:8" ht="15">
      <c r="A47" s="54"/>
      <c r="B47" s="55" t="s">
        <v>32</v>
      </c>
      <c r="C47" s="55"/>
      <c r="D47" s="41"/>
      <c r="E47" s="56"/>
      <c r="F47" s="27">
        <v>0.3333333</v>
      </c>
      <c r="G47" s="53">
        <f>D47*F47</f>
        <v>0</v>
      </c>
      <c r="H47" s="81">
        <f>IF(G46&lt;0,"Fehler bei der Flächenangabe","")</f>
      </c>
    </row>
    <row r="48" spans="1:7" ht="15">
      <c r="A48" s="54" t="s">
        <v>46</v>
      </c>
      <c r="B48" s="55"/>
      <c r="C48" s="55"/>
      <c r="D48" s="79"/>
      <c r="E48" s="57"/>
      <c r="F48" s="27">
        <v>0.2</v>
      </c>
      <c r="G48" s="53">
        <f>D48*F48</f>
        <v>0</v>
      </c>
    </row>
    <row r="49" spans="1:7" ht="16.5" thickBot="1">
      <c r="A49" s="54"/>
      <c r="B49" s="55"/>
      <c r="C49" s="59" t="s">
        <v>33</v>
      </c>
      <c r="D49" s="60">
        <f>D46+D48</f>
        <v>0</v>
      </c>
      <c r="E49" s="61"/>
      <c r="F49" s="73" t="s">
        <v>31</v>
      </c>
      <c r="G49" s="74">
        <f>G46+G47+G48</f>
        <v>0</v>
      </c>
    </row>
    <row r="50" spans="1:3" ht="16.5" thickTop="1">
      <c r="A50" s="55"/>
      <c r="B50" s="55"/>
      <c r="C50" s="59"/>
    </row>
    <row r="51" spans="1:9" ht="15">
      <c r="A51" s="83" t="s">
        <v>47</v>
      </c>
      <c r="B51" s="82"/>
      <c r="C51" s="82"/>
      <c r="D51" s="82"/>
      <c r="E51" s="109" t="s">
        <v>68</v>
      </c>
      <c r="F51" s="109" t="s">
        <v>69</v>
      </c>
      <c r="G51" s="109" t="s">
        <v>70</v>
      </c>
      <c r="H51" s="70"/>
      <c r="I51" s="70"/>
    </row>
    <row r="52" spans="5:7" ht="15">
      <c r="E52" s="80">
        <f>H41</f>
        <v>0</v>
      </c>
      <c r="F52" s="27">
        <v>0.3</v>
      </c>
      <c r="G52" s="58">
        <f>F52*E52</f>
        <v>0</v>
      </c>
    </row>
    <row r="53" spans="4:14" ht="16.5" thickBot="1">
      <c r="D53" s="67"/>
      <c r="E53" s="72"/>
      <c r="F53" s="73" t="s">
        <v>61</v>
      </c>
      <c r="G53" s="74">
        <f>SUM(G52+G49)</f>
        <v>0</v>
      </c>
      <c r="H53" s="71"/>
      <c r="I53" s="71"/>
      <c r="J53" s="71"/>
      <c r="K53" s="71"/>
      <c r="L53" s="71"/>
      <c r="M53" s="71"/>
      <c r="N53" s="71"/>
    </row>
    <row r="54" spans="4:14" ht="16.5" thickTop="1">
      <c r="D54" s="67"/>
      <c r="E54" s="55"/>
      <c r="F54" s="75"/>
      <c r="G54" s="108"/>
      <c r="H54" s="71"/>
      <c r="I54" s="71"/>
      <c r="J54" s="71"/>
      <c r="K54" s="71"/>
      <c r="L54" s="71"/>
      <c r="M54" s="71"/>
      <c r="N54" s="71"/>
    </row>
    <row r="55" spans="1:14" ht="15.75">
      <c r="A55" s="88" t="s">
        <v>63</v>
      </c>
      <c r="B55" s="84"/>
      <c r="C55" s="84"/>
      <c r="D55" s="84"/>
      <c r="E55" s="85"/>
      <c r="F55" s="86"/>
      <c r="G55" s="87"/>
      <c r="H55" s="71"/>
      <c r="I55" s="71"/>
      <c r="J55" s="71"/>
      <c r="K55" s="71"/>
      <c r="L55" s="71"/>
      <c r="M55" s="71"/>
      <c r="N55" s="71"/>
    </row>
    <row r="56" spans="3:14" ht="18.75">
      <c r="C56" s="62" t="s">
        <v>40</v>
      </c>
      <c r="D56" s="63" t="str">
        <f>IF(G41&gt;G42,"Ja, um","Nein")</f>
        <v>Nein</v>
      </c>
      <c r="E56" s="76">
        <f>IF(D56="Ja, um",(G41-G42),0)</f>
        <v>0</v>
      </c>
      <c r="F56" s="106">
        <f>IF(D49&lt;=0,0,1)</f>
        <v>0</v>
      </c>
      <c r="G56" s="92" t="str">
        <f>IF(D49&lt;=0,"Flächen erfassen!"," ")</f>
        <v>Flächen erfassen!</v>
      </c>
      <c r="H56" s="71"/>
      <c r="I56" s="71"/>
      <c r="J56" s="71"/>
      <c r="K56" s="71"/>
      <c r="L56" s="71"/>
      <c r="M56" s="71"/>
      <c r="N56" s="71"/>
    </row>
    <row r="57" spans="3:14" ht="15">
      <c r="C57" s="107" t="s">
        <v>67</v>
      </c>
      <c r="D57" s="65"/>
      <c r="E57" s="66">
        <f>E56*280</f>
        <v>0</v>
      </c>
      <c r="F57" s="91" t="str">
        <f>IF(E57=0,"Kein Vieheinheitenzuschlag","Zuschlag zum Einheitswert")</f>
        <v>Kein Vieheinheitenzuschlag</v>
      </c>
      <c r="G57" s="93"/>
      <c r="H57" s="71"/>
      <c r="I57" s="71"/>
      <c r="J57" s="71"/>
      <c r="K57" s="71"/>
      <c r="L57" s="71"/>
      <c r="M57" s="71"/>
      <c r="N57" s="71"/>
    </row>
    <row r="58" spans="6:14" ht="15.75" thickBot="1">
      <c r="F58" s="91"/>
      <c r="G58" s="91"/>
      <c r="H58" s="71"/>
      <c r="I58" s="71"/>
      <c r="J58" s="71"/>
      <c r="K58" s="71"/>
      <c r="L58" s="71"/>
      <c r="M58" s="71"/>
      <c r="N58" s="71"/>
    </row>
    <row r="59" spans="3:14" ht="15.75">
      <c r="C59" s="94" t="s">
        <v>66</v>
      </c>
      <c r="D59" s="95" t="s">
        <v>38</v>
      </c>
      <c r="E59" s="96" t="str">
        <f>IF(G41&gt;120,"Teilpauschalierungsgrenze von 120 VE überschritten","OK")</f>
        <v>OK</v>
      </c>
      <c r="F59" s="91"/>
      <c r="G59" s="91"/>
      <c r="H59" s="71"/>
      <c r="I59" s="71"/>
      <c r="J59" s="71"/>
      <c r="K59" s="71"/>
      <c r="L59" s="71"/>
      <c r="M59" s="71"/>
      <c r="N59" s="71"/>
    </row>
    <row r="60" spans="3:14" ht="16.5" thickBot="1">
      <c r="C60" s="89"/>
      <c r="D60" s="90" t="s">
        <v>39</v>
      </c>
      <c r="E60" s="97" t="str">
        <f>IF(G49&gt;60,"Teilpauschalierungsgrenze von 60ha rlN überschritten","OK")</f>
        <v>OK</v>
      </c>
      <c r="F60" s="92"/>
      <c r="G60" s="91"/>
      <c r="H60" s="78"/>
      <c r="I60" s="78"/>
      <c r="J60" s="78"/>
      <c r="K60" s="71"/>
      <c r="L60" s="71"/>
      <c r="M60" s="71"/>
      <c r="N60" s="71"/>
    </row>
    <row r="61" spans="4:14" ht="15">
      <c r="D61" s="77"/>
      <c r="E61" s="77"/>
      <c r="F61" s="92"/>
      <c r="G61" s="91"/>
      <c r="H61" s="78"/>
      <c r="I61" s="78"/>
      <c r="J61" s="78"/>
      <c r="K61" s="71"/>
      <c r="L61" s="71"/>
      <c r="M61" s="71"/>
      <c r="N61" s="71"/>
    </row>
    <row r="62" spans="1:14" ht="15">
      <c r="A62" s="67"/>
      <c r="B62" s="67"/>
      <c r="C62" s="67"/>
      <c r="D62" s="77"/>
      <c r="E62" s="77"/>
      <c r="F62" s="78"/>
      <c r="G62" s="78"/>
      <c r="H62" s="78"/>
      <c r="I62" s="78"/>
      <c r="J62" s="78"/>
      <c r="K62" s="71"/>
      <c r="L62" s="71"/>
      <c r="M62" s="71"/>
      <c r="N62" s="71"/>
    </row>
    <row r="63" spans="4:14" ht="15">
      <c r="D63" s="64"/>
      <c r="E63" s="64"/>
      <c r="F63" s="64"/>
      <c r="G63" s="78"/>
      <c r="H63" s="78"/>
      <c r="I63" s="78"/>
      <c r="J63" s="78"/>
      <c r="K63" s="71"/>
      <c r="L63" s="71"/>
      <c r="M63" s="71"/>
      <c r="N63" s="71"/>
    </row>
    <row r="64" spans="6:14" ht="15">
      <c r="F64" s="111"/>
      <c r="G64" s="112"/>
      <c r="H64" s="112"/>
      <c r="I64" s="78"/>
      <c r="J64" s="78"/>
      <c r="K64" s="71"/>
      <c r="L64" s="71"/>
      <c r="M64" s="71"/>
      <c r="N64" s="71"/>
    </row>
    <row r="65" spans="1:14" ht="15">
      <c r="A65" s="48" t="s">
        <v>48</v>
      </c>
      <c r="D65" s="64" t="s">
        <v>34</v>
      </c>
      <c r="E65" s="64">
        <f>20+(('VE Rechner'!G49+G52-10)*2)</f>
        <v>0</v>
      </c>
      <c r="F65" s="64"/>
      <c r="G65" s="78"/>
      <c r="H65" s="78"/>
      <c r="I65" s="78"/>
      <c r="J65" s="78"/>
      <c r="K65" s="71"/>
      <c r="L65" s="71"/>
      <c r="M65" s="71"/>
      <c r="N65" s="71"/>
    </row>
    <row r="66" spans="1:14" ht="15">
      <c r="A66" s="48" t="s">
        <v>49</v>
      </c>
      <c r="D66" s="64" t="s">
        <v>35</v>
      </c>
      <c r="E66" s="64">
        <f>70+(('VE Rechner'!G49+G52-50)*1)</f>
        <v>20</v>
      </c>
      <c r="F66" s="64"/>
      <c r="G66" s="78"/>
      <c r="H66" s="78"/>
      <c r="I66" s="78"/>
      <c r="J66" s="78"/>
      <c r="K66" s="71"/>
      <c r="L66" s="71"/>
      <c r="M66" s="71"/>
      <c r="N66" s="71"/>
    </row>
    <row r="67" spans="1:14" ht="15">
      <c r="A67" s="117"/>
      <c r="B67" s="118"/>
      <c r="C67" s="118"/>
      <c r="D67" s="118"/>
      <c r="E67" s="119"/>
      <c r="F67" s="64"/>
      <c r="G67" s="71"/>
      <c r="H67" s="71"/>
      <c r="I67" s="71"/>
      <c r="J67" s="71"/>
      <c r="K67" s="71"/>
      <c r="L67" s="71"/>
      <c r="M67" s="71"/>
      <c r="N67" s="71"/>
    </row>
    <row r="68" spans="1:14" ht="15">
      <c r="A68" s="124"/>
      <c r="B68" s="124"/>
      <c r="C68" s="124"/>
      <c r="D68" s="124"/>
      <c r="E68" s="124"/>
      <c r="F68" s="64"/>
      <c r="G68" s="71"/>
      <c r="H68" s="71"/>
      <c r="I68" s="71"/>
      <c r="J68" s="71"/>
      <c r="K68" s="71"/>
      <c r="L68" s="71"/>
      <c r="M68" s="71"/>
      <c r="N68" s="71"/>
    </row>
    <row r="69" spans="1:14" ht="15">
      <c r="A69" s="110" t="s">
        <v>42</v>
      </c>
      <c r="B69" s="110"/>
      <c r="C69" s="110"/>
      <c r="D69" s="111" t="s">
        <v>36</v>
      </c>
      <c r="E69" s="111"/>
      <c r="F69" s="64"/>
      <c r="G69" s="71"/>
      <c r="H69" s="71"/>
      <c r="I69" s="71"/>
      <c r="J69" s="71"/>
      <c r="K69" s="71"/>
      <c r="L69" s="71"/>
      <c r="M69" s="71"/>
      <c r="N69" s="71"/>
    </row>
    <row r="70" spans="1:14" ht="15">
      <c r="A70" s="110" t="s">
        <v>71</v>
      </c>
      <c r="F70" s="71"/>
      <c r="G70" s="71"/>
      <c r="H70" s="71"/>
      <c r="I70" s="71"/>
      <c r="J70" s="71"/>
      <c r="K70" s="71"/>
      <c r="L70" s="71"/>
      <c r="M70" s="71"/>
      <c r="N70" s="71"/>
    </row>
    <row r="71" spans="1:14" ht="15">
      <c r="A71" s="113" t="s">
        <v>75</v>
      </c>
      <c r="F71" s="71"/>
      <c r="G71" s="71"/>
      <c r="H71" s="71"/>
      <c r="I71" s="71"/>
      <c r="J71" s="71"/>
      <c r="K71" s="71"/>
      <c r="L71" s="71"/>
      <c r="M71" s="71"/>
      <c r="N71" s="71"/>
    </row>
    <row r="72" ht="15">
      <c r="A72" s="110" t="s">
        <v>72</v>
      </c>
    </row>
    <row r="73" ht="15">
      <c r="A73" s="113" t="s">
        <v>73</v>
      </c>
    </row>
    <row r="74" ht="15">
      <c r="A74" s="110" t="s">
        <v>74</v>
      </c>
    </row>
  </sheetData>
  <sheetProtection sheet="1" selectLockedCells="1"/>
  <protectedRanges>
    <protectedRange sqref="H22:H40 E22:E40" name="Bereich1"/>
  </protectedRanges>
  <mergeCells count="4">
    <mergeCell ref="B4:C4"/>
    <mergeCell ref="B3:C3"/>
    <mergeCell ref="F22:G22"/>
    <mergeCell ref="A68:E68"/>
  </mergeCells>
  <printOptions/>
  <pageMargins left="0.7" right="0.7" top="0.75" bottom="0.75" header="0.3" footer="0.3"/>
  <pageSetup horizontalDpi="600" verticalDpi="600" orientation="landscape" paperSize="9" r:id="rId3"/>
  <ignoredErrors>
    <ignoredError sqref="G7:H7 E65:E66 E56:E57 E59:E60 D56 F56:F57 G56 G52:G53 G46:G49 H47 G40:G42 H41 G37:G38 G33:G35 G29:G31 G23:G27 G20:G21 G17:G18 G16:H16 G10:G14 G8:H8 G6:H6 H10:H13 H14 H17:H18 H20:H21 E52 D49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Simma</dc:creator>
  <cp:keywords/>
  <dc:description/>
  <cp:lastModifiedBy>Stefan Simma</cp:lastModifiedBy>
  <cp:lastPrinted>2014-05-28T11:40:54Z</cp:lastPrinted>
  <dcterms:created xsi:type="dcterms:W3CDTF">2013-10-14T08:52:57Z</dcterms:created>
  <dcterms:modified xsi:type="dcterms:W3CDTF">2014-06-03T14:25:36Z</dcterms:modified>
  <cp:category/>
  <cp:version/>
  <cp:contentType/>
  <cp:contentStatus/>
</cp:coreProperties>
</file>